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22.05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3" l="1"/>
  <c r="O4" i="15" l="1"/>
  <c r="N42" i="4" l="1"/>
  <c r="M42" i="4"/>
  <c r="K42" i="4"/>
  <c r="J42" i="4"/>
  <c r="I42" i="4"/>
  <c r="G42" i="4"/>
  <c r="F42" i="4"/>
  <c r="E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5" i="6"/>
  <c r="O6" i="6"/>
  <c r="O7" i="6"/>
  <c r="O8" i="6"/>
  <c r="O9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L41" i="4" l="1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T23" i="15"/>
  <c r="S23" i="15"/>
  <c r="R23" i="15"/>
  <c r="N10" i="15"/>
  <c r="M10" i="15"/>
  <c r="L10" i="15"/>
  <c r="E10" i="15"/>
  <c r="D10" i="15"/>
  <c r="C10" i="15"/>
  <c r="H9" i="15"/>
  <c r="F9" i="15"/>
  <c r="H11" i="15" s="1"/>
  <c r="F8" i="15"/>
  <c r="F7" i="15"/>
  <c r="H10" i="15" s="1"/>
  <c r="H6" i="15"/>
  <c r="F6" i="15"/>
  <c r="H8" i="15" s="1"/>
  <c r="F5" i="15"/>
  <c r="H7" i="15" s="1"/>
  <c r="F4" i="15"/>
  <c r="H5" i="15" s="1"/>
  <c r="H3" i="15"/>
  <c r="G3" i="15"/>
  <c r="F3" i="15"/>
  <c r="L42" i="4" l="1"/>
  <c r="D42" i="4"/>
  <c r="F10" i="15"/>
  <c r="H4" i="15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<sst xmlns="http://schemas.openxmlformats.org/spreadsheetml/2006/main" count="739" uniqueCount="142">
  <si>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</si>
  <si>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</si>
  <si>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</si>
  <si>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</si>
  <si>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</si>
  <si>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</si>
  <si>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</si>
  <si>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</si>
  <si>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</si>
  <si>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</si>
  <si>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</si>
  <si>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</si>
  <si>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</si>
  <si>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</si>
  <si>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</si>
  <si>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</si>
  <si>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</si>
  <si>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</si>
  <si>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</si>
  <si>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</si>
  <si>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</si>
  <si>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</si>
  <si>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</si>
  <si>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</si>
  <si>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</si>
  <si>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</si>
  <si>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</si>
  <si>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</si>
  <si>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</si>
  <si>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</si>
  <si>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</si>
  <si>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</si>
  <si>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</si>
  <si>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</si>
  <si>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</si>
  <si>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</si>
  <si>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</si>
  <si>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</si>
  <si>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</si>
  <si>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</si>
  <si>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</si>
  <si>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</si>
  <si>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</si>
  <si>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</si>
  <si>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</si>
  <si>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</si>
  <si>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</si>
  <si>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</si>
  <si>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</si>
  <si>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</si>
  <si>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</si>
  <si>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</si>
  <si>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</si>
  <si>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</si>
  <si>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</si>
  <si>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</si>
  <si>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</si>
  <si>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</si>
  <si>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</si>
  <si>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</si>
  <si>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</si>
  <si>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</si>
  <si>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</si>
  <si>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</si>
  <si>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</si>
  <si>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</si>
  <si>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</si>
  <si>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</si>
  <si>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</si>
  <si>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</si>
  <si>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</si>
  <si>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</si>
  <si>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</si>
  <si>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</si>
  <si>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</si>
  <si>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</si>
  <si>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</si>
  <si>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</si>
  <si>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</si>
  <si>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</si>
  <si>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</si>
  <si>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</si>
  <si>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</si>
  <si>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</si>
  <si>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</si>
  <si>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</si>
  <si>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</si>
  <si>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</si>
  <si>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</si>
  <si>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</si>
  <si>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</si>
  <si>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</si>
  <si>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</si>
  <si>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</si>
  <si>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</si>
  <si>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</si>
  <si>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</si>
  <si>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</si>
  <si>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</si>
  <si>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</si>
  <si>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</si>
  <si>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</si>
  <si>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</si>
  <si>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</si>
  <si>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</si>
  <si>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</si>
  <si>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</si>
  <si>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</si>
  <si>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</si>
  <si>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</si>
  <si>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</si>
  <si>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</si>
  <si>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</si>
  <si>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</si>
  <si>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</si>
  <si>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</si>
  <si>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</si>
  <si>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</si>
  <si>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</si>
  <si>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</si>
  <si>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</si>
  <si>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</si>
  <si>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</si>
  <si>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</si>
  <si>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</si>
  <si>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</si>
  <si>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</si>
  <si>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</si>
  <si>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</si>
  <si>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</si>
  <si>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</si>
  <si>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</si>
  <si>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</si>
  <si>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</si>
  <si>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</si>
  <si>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>Утвержденный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</si>
  <si>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</si>
  <si>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</si>
  <si>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</si>
  <si>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- 22.05.23г.)</t>
  </si>
  <si>
    <t>Данные по выданным договорам гарантии в рамках  
первого направления ГП ДКБ 2025
 (отчет за период с 10.05.23г. - 22.05.23г.)</t>
  </si>
  <si>
    <t>Данные по субьектности  с 10.05.2023г. по 22.05.2023г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</si>
</sst>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8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6" t="s">
        <v>15</v>
      </c>
      <c r="B1" s="246"/>
      <c r="C1" s="246"/>
      <c r="D1" s="246"/>
      <c r="E1" s="246"/>
      <c r="F1" s="17"/>
      <c r="G1" s="17"/>
      <c r="H1" s="243" t="s">
        <v>48</v>
      </c>
      <c r="I1" s="243"/>
      <c r="J1" s="243"/>
      <c r="K1" s="243"/>
      <c r="L1" s="26"/>
      <c r="M1" s="27"/>
      <c r="N1" s="246" t="s">
        <v>35</v>
      </c>
      <c r="O1" s="246"/>
      <c r="P1" s="246"/>
      <c r="Q1" s="246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4" t="s">
        <v>18</v>
      </c>
      <c r="H14" s="245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4" t="s">
        <v>14</v>
      </c>
      <c r="B16" s="245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13750</v>
      </c>
      <c r="K3" s="87">
        <f>'ИТОГО 20-21-22-23гг. '!P3</f>
        <v>81770027869.399994</v>
      </c>
      <c r="L3" s="199">
        <f>'ИТОГО 20-21-22-23гг. '!Q3</f>
        <v>69457442731.190002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6.1163636363636364E-2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13974</v>
      </c>
      <c r="K5" s="87">
        <f>'ИТОГО 20-21-22-23гг. '!P5</f>
        <v>83935827741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2.1325318448547303E-2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1286</v>
      </c>
      <c r="K7" s="87">
        <f>'ИТОГО 20-21-22-23гг. '!P7</f>
        <v>17764142226.459999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5.0544323483670293E-2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500</v>
      </c>
      <c r="K9" s="87">
        <f>'ИТОГО 20-21-22-23гг. '!P9</f>
        <v>3915403483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2.4E-2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125</v>
      </c>
      <c r="K11" s="87">
        <f>'ИТОГО 20-21-22-23гг. '!P11</f>
        <v>1447434900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7.1999999999999995E-2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14</v>
      </c>
      <c r="K14" s="87">
        <f>'ИТОГО 20-21-22-23гг. '!P14</f>
        <v>199100000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5" t="s">
        <v>18</v>
      </c>
      <c r="C15" s="256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36099</v>
      </c>
      <c r="K15" s="207">
        <f>SUM(K3:K14)</f>
        <v>233317206330.85999</v>
      </c>
      <c r="L15" s="208">
        <f>SUM(L3:L14)</f>
        <v>189819601201.04004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4.2023324745837837E-2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5" t="s">
        <v>18</v>
      </c>
      <c r="C32" s="256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7" t="s">
        <v>119</v>
      </c>
      <c r="C47" s="257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6" t="s">
        <v>61</v>
      </c>
      <c r="B1" s="246"/>
      <c r="C1" s="246"/>
      <c r="D1" s="246"/>
      <c r="E1" s="246"/>
      <c r="F1" s="144"/>
      <c r="G1" s="144"/>
      <c r="H1" s="17"/>
      <c r="I1" s="17"/>
      <c r="J1" s="243" t="s">
        <v>87</v>
      </c>
      <c r="K1" s="243"/>
      <c r="L1" s="243"/>
      <c r="M1" s="243"/>
      <c r="N1" s="26"/>
      <c r="O1" s="27"/>
      <c r="P1" s="246" t="s">
        <v>58</v>
      </c>
      <c r="Q1" s="246"/>
      <c r="R1" s="246"/>
      <c r="S1" s="246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7" t="s">
        <v>18</v>
      </c>
      <c r="J14" s="248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7" t="s">
        <v>14</v>
      </c>
      <c r="B16" s="248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S23" sqref="S23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6" t="s">
        <v>89</v>
      </c>
      <c r="B1" s="246"/>
      <c r="C1" s="246"/>
      <c r="D1" s="246"/>
      <c r="E1" s="246"/>
      <c r="F1" s="246"/>
      <c r="G1" s="144"/>
      <c r="H1" s="144"/>
      <c r="I1" s="17"/>
      <c r="J1" s="249" t="s">
        <v>131</v>
      </c>
      <c r="K1" s="249"/>
      <c r="L1" s="249"/>
      <c r="M1" s="249"/>
      <c r="N1" s="249"/>
      <c r="O1" s="26"/>
      <c r="P1" s="27"/>
      <c r="Q1" s="246" t="s">
        <v>92</v>
      </c>
      <c r="R1" s="246"/>
      <c r="S1" s="246"/>
      <c r="T1" s="246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7" t="s">
        <v>14</v>
      </c>
      <c r="B10" s="248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7" t="s">
        <v>18</v>
      </c>
      <c r="K10" s="248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I1" workbookViewId="0">
      <selection activeCell="K17" sqref="K17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6" t="s">
        <v>89</v>
      </c>
      <c r="B1" s="246"/>
      <c r="C1" s="246"/>
      <c r="D1" s="246"/>
      <c r="E1" s="246"/>
      <c r="F1" s="246"/>
      <c r="G1" s="144"/>
      <c r="H1" s="144"/>
      <c r="I1" s="17"/>
      <c r="J1" s="249" t="s">
        <v>139</v>
      </c>
      <c r="K1" s="249"/>
      <c r="L1" s="249"/>
      <c r="M1" s="249"/>
      <c r="N1" s="249"/>
      <c r="O1" s="26"/>
      <c r="P1" s="27"/>
      <c r="Q1" s="246" t="s">
        <v>137</v>
      </c>
      <c r="R1" s="246"/>
      <c r="S1" s="246"/>
      <c r="T1" s="246"/>
    </row>
    <row r="2" spans="1:32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135</v>
      </c>
      <c r="E2" s="94" t="s">
        <v>136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f t="shared" ref="F3:F9" si="0">D3+E3</f>
        <v>3750000000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/>
      <c r="M3" s="13"/>
      <c r="N3" s="13"/>
      <c r="O3" s="13"/>
      <c r="P3" s="18">
        <v>1</v>
      </c>
      <c r="Q3" s="1" t="s">
        <v>44</v>
      </c>
      <c r="R3" s="18">
        <v>12</v>
      </c>
      <c r="S3" s="15">
        <v>81288000</v>
      </c>
      <c r="T3" s="15">
        <v>69094800</v>
      </c>
    </row>
    <row r="4" spans="1:32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f t="shared" si="0"/>
        <v>22500000000</v>
      </c>
      <c r="G4" s="146"/>
      <c r="H4" s="147">
        <f>F3-N3</f>
        <v>3750000000</v>
      </c>
      <c r="I4" s="9"/>
      <c r="J4" s="35">
        <v>2</v>
      </c>
      <c r="K4" s="3" t="s">
        <v>5</v>
      </c>
      <c r="L4" s="12">
        <v>1286</v>
      </c>
      <c r="M4" s="13">
        <v>8144502000</v>
      </c>
      <c r="N4" s="13">
        <v>6922826700</v>
      </c>
      <c r="O4" s="13">
        <f>N4/M4</f>
        <v>0.85</v>
      </c>
      <c r="P4" s="18">
        <v>2</v>
      </c>
      <c r="Q4" s="1" t="s">
        <v>19</v>
      </c>
      <c r="R4" s="18">
        <v>135</v>
      </c>
      <c r="S4" s="15">
        <v>840984000</v>
      </c>
      <c r="T4" s="2">
        <v>714836400</v>
      </c>
    </row>
    <row r="5" spans="1:32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f t="shared" si="0"/>
        <v>7500000000</v>
      </c>
      <c r="G5" s="146"/>
      <c r="H5" s="147">
        <f>F4-N4</f>
        <v>15577173300</v>
      </c>
      <c r="I5" s="9"/>
      <c r="J5" s="35">
        <v>3</v>
      </c>
      <c r="K5" s="3" t="s">
        <v>37</v>
      </c>
      <c r="L5" s="12"/>
      <c r="M5" s="13"/>
      <c r="N5" s="13"/>
      <c r="O5" s="13"/>
      <c r="P5" s="18">
        <v>3</v>
      </c>
      <c r="Q5" s="1" t="s">
        <v>20</v>
      </c>
      <c r="R5" s="18">
        <v>4</v>
      </c>
      <c r="S5" s="2">
        <v>17934000</v>
      </c>
      <c r="T5" s="2">
        <v>15243900</v>
      </c>
    </row>
    <row r="6" spans="1:32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f t="shared" si="0"/>
        <v>1125000000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/>
      <c r="M6" s="13"/>
      <c r="N6" s="13"/>
      <c r="O6" s="13"/>
      <c r="P6" s="18">
        <v>4</v>
      </c>
      <c r="Q6" s="1" t="s">
        <v>21</v>
      </c>
      <c r="R6" s="18">
        <v>97</v>
      </c>
      <c r="S6" s="2">
        <v>751420000</v>
      </c>
      <c r="T6" s="2">
        <v>638707000</v>
      </c>
    </row>
    <row r="7" spans="1:32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f t="shared" si="0"/>
        <v>1500000000</v>
      </c>
      <c r="G7" s="146"/>
      <c r="H7" s="147">
        <f>F5-N5</f>
        <v>7500000000</v>
      </c>
      <c r="I7" s="9"/>
      <c r="J7" s="35">
        <v>5</v>
      </c>
      <c r="K7" s="3" t="s">
        <v>7</v>
      </c>
      <c r="L7" s="12"/>
      <c r="M7" s="13"/>
      <c r="N7" s="13"/>
      <c r="O7" s="13"/>
      <c r="P7" s="18">
        <v>5</v>
      </c>
      <c r="Q7" s="1" t="s">
        <v>22</v>
      </c>
      <c r="R7" s="18">
        <v>59</v>
      </c>
      <c r="S7" s="2">
        <v>410464000</v>
      </c>
      <c r="T7" s="2">
        <v>348894400</v>
      </c>
    </row>
    <row r="8" spans="1:32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f t="shared" si="0"/>
        <v>750000000</v>
      </c>
      <c r="G8" s="146"/>
      <c r="H8" s="147">
        <f>F6-N7</f>
        <v>1125000000</v>
      </c>
      <c r="I8" s="9"/>
      <c r="J8" s="35">
        <v>6</v>
      </c>
      <c r="K8" s="3" t="s">
        <v>9</v>
      </c>
      <c r="L8" s="12"/>
      <c r="M8" s="13"/>
      <c r="N8" s="13"/>
      <c r="O8" s="13"/>
      <c r="P8" s="18">
        <v>6</v>
      </c>
      <c r="Q8" s="1" t="s">
        <v>23</v>
      </c>
      <c r="R8" s="18">
        <v>134</v>
      </c>
      <c r="S8" s="2">
        <v>721764000</v>
      </c>
      <c r="T8" s="2">
        <v>613499400</v>
      </c>
    </row>
    <row r="9" spans="1:32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f t="shared" si="0"/>
        <v>11250000000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9</v>
      </c>
      <c r="M9" s="13">
        <v>114100000</v>
      </c>
      <c r="N9" s="13">
        <v>96985000</v>
      </c>
      <c r="O9" s="13"/>
      <c r="P9" s="18">
        <v>7</v>
      </c>
      <c r="Q9" s="1" t="s">
        <v>24</v>
      </c>
      <c r="R9" s="18">
        <v>85</v>
      </c>
      <c r="S9" s="2">
        <v>479794000</v>
      </c>
      <c r="T9" s="2">
        <v>407824900</v>
      </c>
    </row>
    <row r="10" spans="1:32" x14ac:dyDescent="0.25">
      <c r="A10" s="247" t="s">
        <v>14</v>
      </c>
      <c r="B10" s="248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147">
        <f>F7-N9</f>
        <v>1403015000</v>
      </c>
      <c r="I10" s="9"/>
      <c r="J10" s="247" t="s">
        <v>18</v>
      </c>
      <c r="K10" s="248"/>
      <c r="L10" s="108">
        <f>SUM(L3:L9)</f>
        <v>1295</v>
      </c>
      <c r="M10" s="109">
        <f>SUM(M3:M9)</f>
        <v>8258602000</v>
      </c>
      <c r="N10" s="109">
        <f>SUM(N3:N9)</f>
        <v>7019811700</v>
      </c>
      <c r="O10" s="13"/>
      <c r="P10" s="18">
        <v>8</v>
      </c>
      <c r="Q10" s="1" t="s">
        <v>25</v>
      </c>
      <c r="R10" s="18">
        <v>63</v>
      </c>
      <c r="S10" s="2">
        <v>442378000</v>
      </c>
      <c r="T10" s="2">
        <v>376021300</v>
      </c>
    </row>
    <row r="11" spans="1:32" x14ac:dyDescent="0.25">
      <c r="G11" s="146"/>
      <c r="H11" s="147">
        <f>F9-N6</f>
        <v>11250000000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26</v>
      </c>
      <c r="S11" s="2">
        <v>219729000</v>
      </c>
      <c r="T11" s="2">
        <v>186769650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126</v>
      </c>
      <c r="S12" s="2">
        <v>647752000</v>
      </c>
      <c r="T12" s="2">
        <v>550589200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125</v>
      </c>
      <c r="S13" s="2">
        <v>837236000</v>
      </c>
      <c r="T13" s="2">
        <v>711650600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68</v>
      </c>
      <c r="S14" s="2">
        <v>527405000</v>
      </c>
      <c r="T14" s="2">
        <v>448294250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39</v>
      </c>
      <c r="S15" s="2">
        <v>261020000</v>
      </c>
      <c r="T15" s="2">
        <v>221867000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33</v>
      </c>
      <c r="S16" s="2">
        <v>200234000</v>
      </c>
      <c r="T16" s="2">
        <v>170198900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11</v>
      </c>
      <c r="S17" s="36">
        <v>83076000</v>
      </c>
      <c r="T17" s="36">
        <v>70614600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17</v>
      </c>
      <c r="S18" s="36">
        <v>131995000</v>
      </c>
      <c r="T18" s="36">
        <v>112195750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62</v>
      </c>
      <c r="S19" s="36">
        <v>493076000</v>
      </c>
      <c r="T19" s="36">
        <v>419114600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96</v>
      </c>
      <c r="S20" s="36">
        <v>550480000</v>
      </c>
      <c r="T20" s="36">
        <v>467908000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31</v>
      </c>
      <c r="S21" s="2">
        <v>185188000</v>
      </c>
      <c r="T21" s="2">
        <v>157409800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72</v>
      </c>
      <c r="S22" s="2">
        <v>375385000</v>
      </c>
      <c r="T22" s="2">
        <v>319077250</v>
      </c>
    </row>
    <row r="23" spans="1:24" x14ac:dyDescent="0.25">
      <c r="P23" s="110"/>
      <c r="Q23" s="111" t="s">
        <v>18</v>
      </c>
      <c r="R23" s="112">
        <f>SUM(R3:R22)</f>
        <v>1295</v>
      </c>
      <c r="S23" s="113">
        <f>SUM(S3:S22)</f>
        <v>8258602000</v>
      </c>
      <c r="T23" s="113">
        <f>SUM(T3:T22)</f>
        <v>7019811700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Q1:T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10" zoomScale="90" zoomScaleNormal="80" zoomScaleSheetLayoutView="90" workbookViewId="0">
      <selection activeCell="L20" sqref="L20:N39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3" t="s">
        <v>48</v>
      </c>
      <c r="C1" s="243"/>
      <c r="D1" s="243"/>
      <c r="E1" s="243"/>
      <c r="F1" s="249" t="s">
        <v>88</v>
      </c>
      <c r="G1" s="249"/>
      <c r="H1" s="249"/>
      <c r="I1" s="249" t="s">
        <v>131</v>
      </c>
      <c r="J1" s="249"/>
      <c r="K1" s="249"/>
      <c r="L1" s="249" t="s">
        <v>139</v>
      </c>
      <c r="M1" s="249"/>
      <c r="N1" s="249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/>
      <c r="M3" s="239"/>
      <c r="N3" s="239"/>
      <c r="O3" s="187">
        <f>C3+F3+I3+L3</f>
        <v>13750</v>
      </c>
      <c r="P3" s="87">
        <f>D3+G3+J3+M3</f>
        <v>81770027869.399994</v>
      </c>
      <c r="Q3" s="88">
        <f>E3+H3+K3+N3</f>
        <v>69457442731.190002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1286</v>
      </c>
      <c r="M5" s="239">
        <v>8144502000</v>
      </c>
      <c r="N5" s="239">
        <v>6922826700</v>
      </c>
      <c r="O5" s="187">
        <f t="shared" si="0"/>
        <v>13974</v>
      </c>
      <c r="P5" s="87">
        <f t="shared" si="1"/>
        <v>83935827741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/>
      <c r="M7" s="239"/>
      <c r="N7" s="239"/>
      <c r="O7" s="187">
        <f t="shared" si="0"/>
        <v>1286</v>
      </c>
      <c r="P7" s="87">
        <f t="shared" si="1"/>
        <v>17764142226.459999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/>
      <c r="M9" s="239"/>
      <c r="N9" s="239"/>
      <c r="O9" s="187">
        <f t="shared" si="0"/>
        <v>500</v>
      </c>
      <c r="P9" s="87">
        <f t="shared" si="1"/>
        <v>3915403483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/>
      <c r="M11" s="239"/>
      <c r="N11" s="239"/>
      <c r="O11" s="187">
        <f t="shared" si="0"/>
        <v>125</v>
      </c>
      <c r="P11" s="87">
        <f t="shared" si="1"/>
        <v>1447434900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9</v>
      </c>
      <c r="M14" s="239">
        <v>114100000</v>
      </c>
      <c r="N14" s="239">
        <v>96985000</v>
      </c>
      <c r="O14" s="187">
        <f t="shared" si="0"/>
        <v>14</v>
      </c>
      <c r="P14" s="87">
        <f t="shared" si="1"/>
        <v>199100000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4" t="s">
        <v>18</v>
      </c>
      <c r="B15" s="245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1295</v>
      </c>
      <c r="M15" s="115">
        <f t="shared" si="5"/>
        <v>8258602000</v>
      </c>
      <c r="N15" s="115">
        <f>SUM(N3:N14)</f>
        <v>7019811700</v>
      </c>
      <c r="O15" s="188">
        <f>SUM(O3:O14)</f>
        <v>36099</v>
      </c>
      <c r="P15" s="117">
        <f t="shared" ref="P15:Q15" si="6">SUM(P3:P14)</f>
        <v>233317206330.85999</v>
      </c>
      <c r="Q15" s="118">
        <f t="shared" si="6"/>
        <v>189819601201.04004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7" t="s">
        <v>14</v>
      </c>
      <c r="U16" s="248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6" t="s">
        <v>59</v>
      </c>
      <c r="C18" s="246"/>
      <c r="D18" s="246"/>
      <c r="E18" s="246"/>
      <c r="F18" s="246" t="s">
        <v>60</v>
      </c>
      <c r="G18" s="246"/>
      <c r="H18" s="246"/>
      <c r="I18" s="246" t="s">
        <v>91</v>
      </c>
      <c r="J18" s="246"/>
      <c r="K18" s="246"/>
      <c r="L18" s="246" t="s">
        <v>138</v>
      </c>
      <c r="M18" s="246"/>
      <c r="N18" s="246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12</v>
      </c>
      <c r="M20" s="240">
        <v>81288000</v>
      </c>
      <c r="N20" s="240">
        <v>69094800</v>
      </c>
      <c r="O20" s="189">
        <f>C20+F20+I20+L20</f>
        <v>981</v>
      </c>
      <c r="P20" s="90">
        <f>D20+G20+J20+M20</f>
        <v>8348367190</v>
      </c>
      <c r="Q20" s="91">
        <f>E20+H20+K20+N20</f>
        <v>7020875033.8500004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135</v>
      </c>
      <c r="M21" s="241">
        <v>840984000</v>
      </c>
      <c r="N21" s="241">
        <v>714836400</v>
      </c>
      <c r="O21" s="189">
        <f t="shared" ref="O21:O39" si="8">C21+F21+I21+L21</f>
        <v>3888</v>
      </c>
      <c r="P21" s="90">
        <f t="shared" ref="P21:P39" si="9">D21+G21+J21+M21</f>
        <v>24353631850</v>
      </c>
      <c r="Q21" s="91">
        <f t="shared" ref="Q21:Q39" si="10">E21+H21+K21+N21</f>
        <v>20388515830.199997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4</v>
      </c>
      <c r="M22" s="241">
        <v>17934000</v>
      </c>
      <c r="N22" s="241">
        <v>15243900</v>
      </c>
      <c r="O22" s="189">
        <f t="shared" si="8"/>
        <v>1565</v>
      </c>
      <c r="P22" s="90">
        <f t="shared" si="9"/>
        <v>9996304985</v>
      </c>
      <c r="Q22" s="91">
        <f t="shared" si="10"/>
        <v>8477498646.4599991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97</v>
      </c>
      <c r="M23" s="241">
        <v>751420000</v>
      </c>
      <c r="N23" s="241">
        <v>638707000</v>
      </c>
      <c r="O23" s="189">
        <f t="shared" si="8"/>
        <v>1853</v>
      </c>
      <c r="P23" s="90">
        <f t="shared" si="9"/>
        <v>13800101824</v>
      </c>
      <c r="Q23" s="91">
        <f t="shared" si="10"/>
        <v>11677180361.889999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59</v>
      </c>
      <c r="M24" s="241">
        <v>410464000</v>
      </c>
      <c r="N24" s="241">
        <v>348894400</v>
      </c>
      <c r="O24" s="189">
        <f t="shared" si="8"/>
        <v>1816</v>
      </c>
      <c r="P24" s="90">
        <f t="shared" si="9"/>
        <v>11200973145</v>
      </c>
      <c r="Q24" s="91">
        <f t="shared" si="10"/>
        <v>9373829895.3400002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134</v>
      </c>
      <c r="M25" s="241">
        <v>721764000</v>
      </c>
      <c r="N25" s="241">
        <v>613499400</v>
      </c>
      <c r="O25" s="189">
        <f t="shared" si="8"/>
        <v>3024</v>
      </c>
      <c r="P25" s="90">
        <f t="shared" si="9"/>
        <v>17252101377</v>
      </c>
      <c r="Q25" s="91">
        <f t="shared" si="10"/>
        <v>14599181145.450001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85</v>
      </c>
      <c r="M26" s="241">
        <v>479794000</v>
      </c>
      <c r="N26" s="241">
        <v>407824900</v>
      </c>
      <c r="O26" s="189">
        <f t="shared" si="8"/>
        <v>1869</v>
      </c>
      <c r="P26" s="90">
        <f t="shared" si="9"/>
        <v>10935022785</v>
      </c>
      <c r="Q26" s="91">
        <f t="shared" si="10"/>
        <v>9227315649.7000008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63</v>
      </c>
      <c r="M27" s="241">
        <v>442378000</v>
      </c>
      <c r="N27" s="241">
        <v>376021300</v>
      </c>
      <c r="O27" s="189">
        <f t="shared" si="8"/>
        <v>2054</v>
      </c>
      <c r="P27" s="90">
        <f t="shared" si="9"/>
        <v>13536475590</v>
      </c>
      <c r="Q27" s="91">
        <f t="shared" si="10"/>
        <v>11419170388.459999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26</v>
      </c>
      <c r="M28" s="241">
        <v>219729000</v>
      </c>
      <c r="N28" s="241">
        <v>186769650</v>
      </c>
      <c r="O28" s="189">
        <f t="shared" si="8"/>
        <v>1421</v>
      </c>
      <c r="P28" s="90">
        <f t="shared" si="9"/>
        <v>10433134271.459999</v>
      </c>
      <c r="Q28" s="91">
        <f t="shared" si="10"/>
        <v>8803884368.7299995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126</v>
      </c>
      <c r="M29" s="241">
        <v>647752000</v>
      </c>
      <c r="N29" s="241">
        <v>550589200</v>
      </c>
      <c r="O29" s="189">
        <f t="shared" si="8"/>
        <v>2730</v>
      </c>
      <c r="P29" s="90">
        <f t="shared" si="9"/>
        <v>14579245350</v>
      </c>
      <c r="Q29" s="91">
        <f t="shared" si="10"/>
        <v>12294553459.970001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125</v>
      </c>
      <c r="M30" s="241">
        <v>837236000</v>
      </c>
      <c r="N30" s="241">
        <v>711650600</v>
      </c>
      <c r="O30" s="189">
        <f t="shared" si="8"/>
        <v>2465</v>
      </c>
      <c r="P30" s="90">
        <f t="shared" si="9"/>
        <v>19202485617</v>
      </c>
      <c r="Q30" s="91">
        <f t="shared" si="10"/>
        <v>16216210291.850002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68</v>
      </c>
      <c r="M31" s="241">
        <v>527405000</v>
      </c>
      <c r="N31" s="241">
        <v>448294250</v>
      </c>
      <c r="O31" s="189">
        <f t="shared" si="8"/>
        <v>1397</v>
      </c>
      <c r="P31" s="90">
        <f t="shared" si="9"/>
        <v>9466792623</v>
      </c>
      <c r="Q31" s="91">
        <f t="shared" si="10"/>
        <v>8012364666.79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39</v>
      </c>
      <c r="M32" s="241">
        <v>261020000</v>
      </c>
      <c r="N32" s="241">
        <v>221867000</v>
      </c>
      <c r="O32" s="189">
        <f t="shared" si="8"/>
        <v>840</v>
      </c>
      <c r="P32" s="90">
        <f t="shared" si="9"/>
        <v>6336591111</v>
      </c>
      <c r="Q32" s="91">
        <f t="shared" si="10"/>
        <v>5345007533.0499992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33</v>
      </c>
      <c r="M33" s="241">
        <v>200234000</v>
      </c>
      <c r="N33" s="241">
        <v>170198900</v>
      </c>
      <c r="O33" s="189">
        <f t="shared" si="8"/>
        <v>2288</v>
      </c>
      <c r="P33" s="90">
        <f t="shared" si="9"/>
        <v>11506214713.549999</v>
      </c>
      <c r="Q33" s="91">
        <f t="shared" si="10"/>
        <v>9761022701.3899994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11</v>
      </c>
      <c r="M34" s="241">
        <v>83076000</v>
      </c>
      <c r="N34" s="241">
        <v>70614600</v>
      </c>
      <c r="O34" s="189">
        <f t="shared" si="8"/>
        <v>2440</v>
      </c>
      <c r="P34" s="90">
        <f t="shared" si="9"/>
        <v>13494234881</v>
      </c>
      <c r="Q34" s="91">
        <f t="shared" si="10"/>
        <v>11469311918.75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17</v>
      </c>
      <c r="M35" s="241">
        <v>131995000</v>
      </c>
      <c r="N35" s="241">
        <v>112195750</v>
      </c>
      <c r="O35" s="189">
        <f t="shared" si="8"/>
        <v>2378</v>
      </c>
      <c r="P35" s="90">
        <f t="shared" si="9"/>
        <v>14537869521</v>
      </c>
      <c r="Q35" s="91">
        <f t="shared" si="10"/>
        <v>12331859076.860001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62</v>
      </c>
      <c r="M36" s="242">
        <v>493076000</v>
      </c>
      <c r="N36" s="242">
        <v>419114600</v>
      </c>
      <c r="O36" s="189">
        <f t="shared" si="8"/>
        <v>2512</v>
      </c>
      <c r="P36" s="90">
        <f t="shared" si="9"/>
        <v>19139263534.849998</v>
      </c>
      <c r="Q36" s="91">
        <f t="shared" si="10"/>
        <v>16115723448.299999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96</v>
      </c>
      <c r="M37" s="242">
        <v>550480000</v>
      </c>
      <c r="N37" s="242">
        <v>467908000</v>
      </c>
      <c r="O37" s="189">
        <f t="shared" si="8"/>
        <v>331</v>
      </c>
      <c r="P37" s="90">
        <f t="shared" si="9"/>
        <v>3309219178</v>
      </c>
      <c r="Q37" s="91">
        <f t="shared" si="10"/>
        <v>2708455455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31</v>
      </c>
      <c r="M38" s="242">
        <v>185188000</v>
      </c>
      <c r="N38" s="242">
        <v>157409800</v>
      </c>
      <c r="O38" s="189">
        <f t="shared" si="8"/>
        <v>147</v>
      </c>
      <c r="P38" s="90">
        <f t="shared" si="9"/>
        <v>1236066980</v>
      </c>
      <c r="Q38" s="91">
        <f t="shared" si="10"/>
        <v>1050656933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72</v>
      </c>
      <c r="M39" s="242">
        <v>375385000</v>
      </c>
      <c r="N39" s="242">
        <v>319077250</v>
      </c>
      <c r="O39" s="189">
        <f t="shared" si="8"/>
        <v>120</v>
      </c>
      <c r="P39" s="90">
        <f t="shared" si="9"/>
        <v>825712000</v>
      </c>
      <c r="Q39" s="91">
        <f t="shared" si="10"/>
        <v>701855200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1295</v>
      </c>
      <c r="M40" s="115">
        <f t="shared" si="12"/>
        <v>8258602000</v>
      </c>
      <c r="N40" s="115">
        <f t="shared" si="12"/>
        <v>7019811700</v>
      </c>
      <c r="O40" s="190">
        <f t="shared" si="12"/>
        <v>36119</v>
      </c>
      <c r="P40" s="190">
        <f t="shared" si="12"/>
        <v>233489808526.85999</v>
      </c>
      <c r="Q40" s="190">
        <f t="shared" si="12"/>
        <v>196994472005.03992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C42" sqref="C42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3" t="s">
        <v>48</v>
      </c>
      <c r="C1" s="243"/>
      <c r="D1" s="243"/>
      <c r="E1" s="243"/>
      <c r="F1" s="243"/>
      <c r="G1" s="243"/>
      <c r="H1" s="41"/>
      <c r="I1" s="40"/>
      <c r="J1" s="40"/>
      <c r="K1" s="40"/>
      <c r="L1" s="40"/>
      <c r="M1" s="40"/>
      <c r="N1" s="40"/>
      <c r="O1" s="40"/>
      <c r="P1" s="40"/>
      <c r="R1" s="253" t="s">
        <v>87</v>
      </c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4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1" t="s">
        <v>18</v>
      </c>
      <c r="B14" s="252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0" t="s">
        <v>132</v>
      </c>
      <c r="C18" s="250"/>
      <c r="D18" s="250"/>
      <c r="E18" s="250"/>
      <c r="F18" s="250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1" t="s">
        <v>18</v>
      </c>
      <c r="B28" s="252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0" t="s">
        <v>140</v>
      </c>
      <c r="C32" s="250"/>
      <c r="D32" s="250"/>
      <c r="E32" s="250"/>
      <c r="F32" s="250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665</v>
      </c>
      <c r="D34" s="50">
        <f t="shared" ref="D34:D41" si="18">C34/O34</f>
        <v>0.51710730948678074</v>
      </c>
      <c r="E34" s="43">
        <v>5525089000</v>
      </c>
      <c r="F34" s="44">
        <v>4696325650</v>
      </c>
      <c r="G34" s="42">
        <v>621</v>
      </c>
      <c r="H34" s="50">
        <f t="shared" ref="H34:H41" si="19">G34/O34</f>
        <v>0.48289269051321926</v>
      </c>
      <c r="I34" s="43">
        <v>2619413000</v>
      </c>
      <c r="J34" s="44">
        <v>2226501050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1286</v>
      </c>
      <c r="P34" s="52">
        <f t="shared" ref="P34:P36" si="22">E34+I34+K34</f>
        <v>8144502000</v>
      </c>
      <c r="Q34" s="161">
        <f t="shared" ref="Q34:Q36" si="23">F34+J34+N34</f>
        <v>6922826700</v>
      </c>
    </row>
    <row r="35" spans="1:17" x14ac:dyDescent="0.25">
      <c r="A35" s="53">
        <v>2</v>
      </c>
      <c r="B35" s="54" t="s">
        <v>8</v>
      </c>
      <c r="C35" s="42"/>
      <c r="D35" s="50" t="e">
        <f t="shared" si="18"/>
        <v>#DIV/0!</v>
      </c>
      <c r="E35" s="43"/>
      <c r="F35" s="44"/>
      <c r="G35" s="42"/>
      <c r="H35" s="50" t="e">
        <f t="shared" si="19"/>
        <v>#DIV/0!</v>
      </c>
      <c r="I35" s="43"/>
      <c r="J35" s="44"/>
      <c r="K35" s="45">
        <v>0</v>
      </c>
      <c r="L35" s="51" t="e">
        <f t="shared" si="20"/>
        <v>#DIV/0!</v>
      </c>
      <c r="M35" s="46">
        <v>0</v>
      </c>
      <c r="N35" s="47">
        <v>0</v>
      </c>
      <c r="O35" s="55">
        <f t="shared" si="21"/>
        <v>0</v>
      </c>
      <c r="P35" s="52">
        <f t="shared" si="22"/>
        <v>0</v>
      </c>
      <c r="Q35" s="161">
        <f t="shared" si="23"/>
        <v>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/>
      <c r="D37" s="50" t="e">
        <f t="shared" si="18"/>
        <v>#DIV/0!</v>
      </c>
      <c r="E37" s="43"/>
      <c r="F37" s="44"/>
      <c r="G37" s="42"/>
      <c r="H37" s="50" t="e">
        <f t="shared" si="19"/>
        <v>#DIV/0!</v>
      </c>
      <c r="I37" s="43"/>
      <c r="J37" s="43"/>
      <c r="K37" s="45"/>
      <c r="L37" s="51" t="e">
        <f>K37/O37</f>
        <v>#DIV/0!</v>
      </c>
      <c r="M37" s="46"/>
      <c r="N37" s="47"/>
      <c r="O37" s="55">
        <f t="shared" si="21"/>
        <v>0</v>
      </c>
      <c r="P37" s="52">
        <f>E37+I37+M37</f>
        <v>0</v>
      </c>
      <c r="Q37" s="161">
        <f>F37+J37+N37</f>
        <v>0</v>
      </c>
    </row>
    <row r="38" spans="1:17" x14ac:dyDescent="0.25">
      <c r="A38" s="53">
        <v>5</v>
      </c>
      <c r="B38" s="54" t="s">
        <v>9</v>
      </c>
      <c r="C38" s="42"/>
      <c r="D38" s="50" t="e">
        <f t="shared" si="18"/>
        <v>#DIV/0!</v>
      </c>
      <c r="E38" s="43"/>
      <c r="F38" s="44"/>
      <c r="G38" s="42"/>
      <c r="H38" s="50" t="e">
        <f t="shared" si="19"/>
        <v>#DIV/0!</v>
      </c>
      <c r="I38" s="43"/>
      <c r="J38" s="44"/>
      <c r="K38" s="45"/>
      <c r="L38" s="51" t="e">
        <f t="shared" ref="L38:L41" si="24">K38/O38</f>
        <v>#DIV/0!</v>
      </c>
      <c r="M38" s="46"/>
      <c r="N38" s="47"/>
      <c r="O38" s="55">
        <f t="shared" si="21"/>
        <v>0</v>
      </c>
      <c r="P38" s="52">
        <f>E38+I38+M38</f>
        <v>0</v>
      </c>
      <c r="Q38" s="161">
        <f t="shared" ref="Q38:Q41" si="25">F38+J38+N38</f>
        <v>0</v>
      </c>
    </row>
    <row r="39" spans="1:17" x14ac:dyDescent="0.25">
      <c r="A39" s="53">
        <v>6</v>
      </c>
      <c r="B39" s="54" t="s">
        <v>7</v>
      </c>
      <c r="C39" s="42"/>
      <c r="D39" s="50" t="e">
        <f t="shared" si="18"/>
        <v>#DIV/0!</v>
      </c>
      <c r="E39" s="43"/>
      <c r="F39" s="44"/>
      <c r="G39" s="42"/>
      <c r="H39" s="50" t="e">
        <f t="shared" si="19"/>
        <v>#DIV/0!</v>
      </c>
      <c r="I39" s="43"/>
      <c r="J39" s="44"/>
      <c r="K39" s="45">
        <v>0</v>
      </c>
      <c r="L39" s="51" t="e">
        <f t="shared" si="24"/>
        <v>#DIV/0!</v>
      </c>
      <c r="M39" s="46">
        <v>0</v>
      </c>
      <c r="N39" s="47">
        <v>0</v>
      </c>
      <c r="O39" s="55">
        <f t="shared" si="21"/>
        <v>0</v>
      </c>
      <c r="P39" s="52">
        <f>E39+I39+K39</f>
        <v>0</v>
      </c>
      <c r="Q39" s="161">
        <f t="shared" si="25"/>
        <v>0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9</v>
      </c>
      <c r="D41" s="73">
        <f t="shared" si="18"/>
        <v>1</v>
      </c>
      <c r="E41" s="74">
        <v>114100000</v>
      </c>
      <c r="F41" s="75">
        <v>96985000</v>
      </c>
      <c r="G41" s="72"/>
      <c r="H41" s="73">
        <f t="shared" si="19"/>
        <v>0</v>
      </c>
      <c r="I41" s="74"/>
      <c r="J41" s="75"/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9</v>
      </c>
      <c r="P41" s="81">
        <f>E41+I41+K41</f>
        <v>114100000</v>
      </c>
      <c r="Q41" s="162">
        <f t="shared" si="25"/>
        <v>96985000</v>
      </c>
    </row>
    <row r="42" spans="1:17" ht="15.75" thickBot="1" x14ac:dyDescent="0.3">
      <c r="A42" s="251" t="s">
        <v>18</v>
      </c>
      <c r="B42" s="252"/>
      <c r="C42" s="237">
        <f>SUM(C34:C41)</f>
        <v>674</v>
      </c>
      <c r="D42" s="127">
        <f>C42/O42</f>
        <v>0.52046332046332044</v>
      </c>
      <c r="E42" s="128">
        <f>SUM(E34:E41)</f>
        <v>5639189000</v>
      </c>
      <c r="F42" s="129">
        <f>SUM(F34:F41)</f>
        <v>4793310650</v>
      </c>
      <c r="G42" s="237">
        <f>SUM(G34:G41)</f>
        <v>621</v>
      </c>
      <c r="H42" s="127">
        <f>G42/O42</f>
        <v>0.47953667953667956</v>
      </c>
      <c r="I42" s="130">
        <f>SUM(I34:I41)</f>
        <v>2619413000</v>
      </c>
      <c r="J42" s="131">
        <f>SUM(J34:J41)</f>
        <v>2226501050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1295</v>
      </c>
      <c r="P42" s="83">
        <f>E42+I42+M42</f>
        <v>8258602000</v>
      </c>
      <c r="Q42" s="163">
        <f>F42+J42+N42</f>
        <v>7019811700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P19" sqref="P19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49" t="s">
        <v>48</v>
      </c>
      <c r="D2" s="249"/>
      <c r="E2" s="249"/>
      <c r="F2" s="249"/>
      <c r="I2" s="253" t="s">
        <v>87</v>
      </c>
      <c r="J2" s="253"/>
      <c r="K2" s="253"/>
      <c r="L2" s="253"/>
      <c r="M2" s="151"/>
      <c r="N2"/>
      <c r="O2" s="253" t="s">
        <v>140</v>
      </c>
      <c r="P2" s="253"/>
      <c r="Q2" s="253"/>
      <c r="R2" s="253"/>
      <c r="S2" s="182"/>
      <c r="T2" s="254" t="s">
        <v>93</v>
      </c>
      <c r="U2" s="254"/>
      <c r="V2" s="254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49</v>
      </c>
      <c r="Q4" s="13">
        <v>308094000</v>
      </c>
      <c r="R4" s="13">
        <v>261879900</v>
      </c>
      <c r="S4" s="152"/>
      <c r="T4" s="12">
        <f>D4+J4+P4</f>
        <v>879</v>
      </c>
      <c r="U4" s="13">
        <f>E4+K4+Q4</f>
        <v>4225085677</v>
      </c>
      <c r="V4" s="13">
        <f>F4+L4+R4</f>
        <v>3591322825.5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142</v>
      </c>
      <c r="Q5" s="13">
        <v>891520000</v>
      </c>
      <c r="R5" s="13">
        <v>757792000</v>
      </c>
      <c r="S5" s="152"/>
      <c r="T5" s="12">
        <f t="shared" ref="T5:T10" si="0">D5+J5+P5</f>
        <v>1159</v>
      </c>
      <c r="U5" s="13">
        <f>E5+K5+Q5</f>
        <v>6732126332.46</v>
      </c>
      <c r="V5" s="13">
        <f>F5+L5+R5</f>
        <v>5709264641.289999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61</v>
      </c>
      <c r="Q6" s="13">
        <v>408288000</v>
      </c>
      <c r="R6" s="13">
        <v>347044800</v>
      </c>
      <c r="S6" s="152"/>
      <c r="T6" s="12">
        <f t="shared" si="0"/>
        <v>621</v>
      </c>
      <c r="U6" s="13">
        <f t="shared" ref="U6:U10" si="1">E6+K6+Q6</f>
        <v>5094808238</v>
      </c>
      <c r="V6" s="13">
        <f t="shared" ref="V6:V10" si="2">F6+L6+R6</f>
        <v>4315022602.0500002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535</v>
      </c>
      <c r="Q7" s="13">
        <v>2954464000</v>
      </c>
      <c r="R7" s="13">
        <v>2511294400</v>
      </c>
      <c r="S7" s="152"/>
      <c r="T7" s="12">
        <f t="shared" si="0"/>
        <v>10295</v>
      </c>
      <c r="U7" s="13">
        <f t="shared" si="1"/>
        <v>48225480133.399994</v>
      </c>
      <c r="V7" s="13">
        <f t="shared" si="2"/>
        <v>40934861668.999969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134</v>
      </c>
      <c r="Q8" s="13">
        <v>1115828000</v>
      </c>
      <c r="R8" s="13">
        <v>948453800</v>
      </c>
      <c r="S8" s="152"/>
      <c r="T8" s="12">
        <f t="shared" si="0"/>
        <v>1443</v>
      </c>
      <c r="U8" s="13">
        <f t="shared" si="1"/>
        <v>13015688602</v>
      </c>
      <c r="V8" s="13">
        <f t="shared" si="2"/>
        <v>11024099049.150002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43</v>
      </c>
      <c r="Q9" s="13">
        <v>333031000</v>
      </c>
      <c r="R9" s="13">
        <v>283076350</v>
      </c>
      <c r="S9" s="152"/>
      <c r="T9" s="12">
        <f t="shared" si="0"/>
        <v>552</v>
      </c>
      <c r="U9" s="13">
        <f t="shared" si="1"/>
        <v>3470006123</v>
      </c>
      <c r="V9" s="13">
        <f t="shared" si="2"/>
        <v>2944370452.5299997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11</v>
      </c>
      <c r="Q10" s="13">
        <v>100950000</v>
      </c>
      <c r="R10" s="13">
        <v>85807500</v>
      </c>
      <c r="S10" s="152"/>
      <c r="T10" s="12">
        <f t="shared" si="0"/>
        <v>120</v>
      </c>
      <c r="U10" s="13">
        <f t="shared" si="1"/>
        <v>711518975</v>
      </c>
      <c r="V10" s="13">
        <f t="shared" si="2"/>
        <v>604791128.39999998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442</v>
      </c>
      <c r="U11" s="13">
        <f t="shared" ref="U11:U20" si="4">E11+K11+Q12</f>
        <v>3413514043</v>
      </c>
      <c r="V11" s="13">
        <f t="shared" ref="V11:V20" si="5">F11+L11+R12</f>
        <v>2889401402.23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35</v>
      </c>
      <c r="Q12" s="13">
        <v>241611000</v>
      </c>
      <c r="R12" s="13">
        <v>205369350</v>
      </c>
      <c r="S12" s="152"/>
      <c r="T12" s="12">
        <f t="shared" si="3"/>
        <v>266</v>
      </c>
      <c r="U12" s="13">
        <f t="shared" si="4"/>
        <v>1550571393</v>
      </c>
      <c r="V12" s="13">
        <f t="shared" si="5"/>
        <v>1317985684.8499999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20</v>
      </c>
      <c r="Q13" s="13">
        <v>179606000</v>
      </c>
      <c r="R13" s="13">
        <v>152665100</v>
      </c>
      <c r="S13" s="152"/>
      <c r="T13" s="12">
        <f t="shared" si="3"/>
        <v>548</v>
      </c>
      <c r="U13" s="13">
        <f t="shared" si="4"/>
        <v>4439689794</v>
      </c>
      <c r="V13" s="13">
        <f t="shared" si="5"/>
        <v>3752193619.29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54</v>
      </c>
      <c r="Q14" s="13">
        <v>402070000</v>
      </c>
      <c r="R14" s="13">
        <v>341759500</v>
      </c>
      <c r="S14" s="152"/>
      <c r="T14" s="12">
        <f t="shared" si="3"/>
        <v>158</v>
      </c>
      <c r="U14" s="13">
        <f t="shared" si="4"/>
        <v>1212893742</v>
      </c>
      <c r="V14" s="13">
        <f t="shared" si="5"/>
        <v>1029234680.7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21</v>
      </c>
      <c r="Q15" s="13">
        <v>150439000</v>
      </c>
      <c r="R15" s="13">
        <v>127873150</v>
      </c>
      <c r="S15" s="152"/>
      <c r="T15" s="12">
        <f t="shared" si="3"/>
        <v>123</v>
      </c>
      <c r="U15" s="13">
        <f t="shared" si="4"/>
        <v>1097699132</v>
      </c>
      <c r="V15" s="13">
        <f t="shared" si="5"/>
        <v>919174662.29999995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13</v>
      </c>
      <c r="Q16" s="13">
        <v>92686000</v>
      </c>
      <c r="R16" s="13">
        <v>78783100</v>
      </c>
      <c r="S16" s="152"/>
      <c r="T16" s="12">
        <f t="shared" si="3"/>
        <v>76</v>
      </c>
      <c r="U16" s="13">
        <f t="shared" si="4"/>
        <v>484384268</v>
      </c>
      <c r="V16" s="13">
        <f t="shared" si="5"/>
        <v>411726627.80000001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13</v>
      </c>
      <c r="Q17" s="13">
        <v>84498000</v>
      </c>
      <c r="R17" s="13">
        <v>71823300</v>
      </c>
      <c r="S17" s="152"/>
      <c r="T17" s="12">
        <f>D17+J17+P18</f>
        <v>1797</v>
      </c>
      <c r="U17" s="13">
        <f t="shared" si="4"/>
        <v>9864409985</v>
      </c>
      <c r="V17" s="13">
        <f t="shared" si="5"/>
        <v>8378525507.5099993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159</v>
      </c>
      <c r="Q18" s="13">
        <v>966517000</v>
      </c>
      <c r="R18" s="13">
        <v>821539450</v>
      </c>
      <c r="S18" s="152"/>
      <c r="T18" s="12">
        <f>D18+J18+P19</f>
        <v>48</v>
      </c>
      <c r="U18" s="13">
        <f t="shared" si="4"/>
        <v>377696000</v>
      </c>
      <c r="V18" s="13">
        <f t="shared" si="5"/>
        <v>321679100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5</v>
      </c>
      <c r="Q19" s="13">
        <v>29000000</v>
      </c>
      <c r="R19" s="13">
        <v>24650000</v>
      </c>
      <c r="S19" s="152"/>
      <c r="T19" s="12">
        <f t="shared" si="3"/>
        <v>2</v>
      </c>
      <c r="U19" s="13">
        <f t="shared" si="4"/>
        <v>9488000</v>
      </c>
      <c r="V19" s="13">
        <f t="shared" si="5"/>
        <v>8064800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/>
      <c r="Q20" s="13"/>
      <c r="R20" s="13"/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22281</v>
      </c>
      <c r="U22" s="109">
        <f>SUM(U4:U20)</f>
        <v>124270368880.85999</v>
      </c>
      <c r="V22" s="109">
        <f>SUM(V4:V20)</f>
        <v>105430061044.58997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1295</v>
      </c>
      <c r="Q23" s="109">
        <f>SUM(Q4:Q22)</f>
        <v>8258602000</v>
      </c>
      <c r="R23" s="109">
        <f>SUM(R4:R22)</f>
        <v>7019811700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C10" sqref="C10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3" t="s">
        <v>141</v>
      </c>
      <c r="C1" s="253"/>
      <c r="D1" s="253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955</v>
      </c>
      <c r="C3" s="2">
        <v>6038996000</v>
      </c>
      <c r="D3" s="2">
        <v>5133146600</v>
      </c>
    </row>
    <row r="4" spans="1:4" x14ac:dyDescent="0.25">
      <c r="A4" s="1" t="s">
        <v>78</v>
      </c>
      <c r="B4" s="1">
        <v>340</v>
      </c>
      <c r="C4" s="2">
        <v>2219606000</v>
      </c>
      <c r="D4" s="2">
        <v>1886665100</v>
      </c>
    </row>
    <row r="5" spans="1:4" x14ac:dyDescent="0.25">
      <c r="A5" s="141" t="s">
        <v>18</v>
      </c>
      <c r="B5" s="140">
        <f>SUM(B3:B4)</f>
        <v>1295</v>
      </c>
      <c r="C5" s="142">
        <f>SUM(C3:C4)</f>
        <v>8258602000</v>
      </c>
      <c r="D5" s="142">
        <f>SUM(D3:D4)</f>
        <v>7019811700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49" t="s">
        <v>129</v>
      </c>
      <c r="B1" s="249"/>
      <c r="C1" s="249"/>
      <c r="D1" s="249"/>
      <c r="E1" s="249"/>
      <c r="F1" s="249"/>
      <c r="G1" s="249"/>
      <c r="H1" s="249"/>
      <c r="I1" s="249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7" t="s">
        <v>18</v>
      </c>
      <c r="B9" s="248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2023-05-23T06:05:56Z</dcterms:modified>
</cp:coreProperties>
</file>